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22498\Desktop\"/>
    </mc:Choice>
  </mc:AlternateContent>
  <bookViews>
    <workbookView xWindow="0" yWindow="0" windowWidth="23040" windowHeight="8616"/>
  </bookViews>
  <sheets>
    <sheet name="Taul1" sheetId="2" r:id="rId1"/>
  </sheets>
  <calcPr calcId="162913"/>
</workbook>
</file>

<file path=xl/calcChain.xml><?xml version="1.0" encoding="utf-8"?>
<calcChain xmlns="http://schemas.openxmlformats.org/spreadsheetml/2006/main">
  <c r="L25" i="2" l="1"/>
  <c r="G46" i="2"/>
  <c r="H46" i="2"/>
  <c r="H47" i="2"/>
  <c r="H48" i="2"/>
  <c r="H45" i="2"/>
  <c r="G44" i="2"/>
  <c r="G45" i="2"/>
  <c r="G47" i="2"/>
  <c r="G48" i="2"/>
  <c r="F45" i="2"/>
  <c r="F46" i="2"/>
  <c r="F47" i="2"/>
  <c r="F48" i="2"/>
  <c r="F44" i="2"/>
  <c r="L26" i="2"/>
  <c r="D75" i="2"/>
  <c r="B72" i="2"/>
  <c r="A76" i="2"/>
  <c r="A75" i="2"/>
  <c r="A74" i="2"/>
  <c r="A73" i="2"/>
  <c r="A72" i="2"/>
  <c r="A65" i="2"/>
  <c r="A66" i="2"/>
  <c r="A67" i="2"/>
  <c r="A68" i="2"/>
  <c r="A64" i="2"/>
  <c r="C72" i="2"/>
  <c r="D72" i="2"/>
  <c r="C73" i="2"/>
  <c r="D73" i="2"/>
  <c r="C74" i="2"/>
  <c r="D74" i="2"/>
  <c r="C75" i="2"/>
  <c r="C76" i="2"/>
  <c r="D76" i="2"/>
  <c r="B76" i="2"/>
  <c r="B75" i="2"/>
  <c r="B74" i="2"/>
  <c r="B73" i="2"/>
  <c r="A60" i="2"/>
  <c r="B31" i="2" s="1"/>
  <c r="E21" i="2" l="1"/>
  <c r="E20" i="2"/>
  <c r="C65" i="2"/>
  <c r="B68" i="2"/>
  <c r="C67" i="2"/>
  <c r="D67" i="2"/>
  <c r="C64" i="2"/>
  <c r="D65" i="2"/>
  <c r="C66" i="2"/>
  <c r="B65" i="2"/>
  <c r="D64" i="2"/>
  <c r="C68" i="2"/>
  <c r="D66" i="2"/>
  <c r="B64" i="2"/>
  <c r="B67" i="2"/>
  <c r="A62" i="2"/>
  <c r="D68" i="2"/>
  <c r="B66" i="2"/>
  <c r="B33" i="2" l="1"/>
  <c r="D33" i="2"/>
  <c r="C33" i="2"/>
</calcChain>
</file>

<file path=xl/comments1.xml><?xml version="1.0" encoding="utf-8"?>
<comments xmlns="http://schemas.openxmlformats.org/spreadsheetml/2006/main">
  <authors>
    <author>Sami Rinne</author>
  </authors>
  <commentList>
    <comment ref="G43" authorId="0" shapeId="0">
      <text>
        <r>
          <rPr>
            <sz val="9"/>
            <color indexed="81"/>
            <rFont val="Tahoma"/>
            <family val="2"/>
          </rPr>
          <t>Tarkistaa, että jokaiselle laskennassa käytettävälle polttoaineelle on merkitty happipitoisuus, jossa päästöraja-arvot on ilmoitettu. Jos ei merkitty, antaa tulokseksi 1</t>
        </r>
      </text>
    </comment>
    <comment ref="H43" authorId="0" shapeId="0">
      <text>
        <r>
          <rPr>
            <sz val="9"/>
            <color indexed="81"/>
            <rFont val="Tahoma"/>
            <family val="2"/>
          </rPr>
          <t>Tarkistaa, että jokaiselle laskennassa käytettävälle polttoaineelle on merkitty sama polttoaineen määräyksikkö kuin ensimmäiselle polttoaineelle. Jos merkitty väärin, antaa tulokseksi 1</t>
        </r>
      </text>
    </comment>
  </commentList>
</comments>
</file>

<file path=xl/sharedStrings.xml><?xml version="1.0" encoding="utf-8"?>
<sst xmlns="http://schemas.openxmlformats.org/spreadsheetml/2006/main" count="69" uniqueCount="57">
  <si>
    <t>t/a</t>
  </si>
  <si>
    <t>Laskenta, älä koske näihin</t>
  </si>
  <si>
    <t>Hiukkaset</t>
  </si>
  <si>
    <t>SO2</t>
  </si>
  <si>
    <t>NOx</t>
  </si>
  <si>
    <t>kg/h</t>
  </si>
  <si>
    <t>MJ/kg</t>
  </si>
  <si>
    <t>%</t>
  </si>
  <si>
    <r>
      <t>SO</t>
    </r>
    <r>
      <rPr>
        <b/>
        <vertAlign val="subscript"/>
        <sz val="12"/>
        <color indexed="8"/>
        <rFont val="Calibri"/>
        <family val="2"/>
      </rPr>
      <t>2</t>
    </r>
  </si>
  <si>
    <r>
      <t>SO</t>
    </r>
    <r>
      <rPr>
        <vertAlign val="subscript"/>
        <sz val="11"/>
        <rFont val="Calibri"/>
        <family val="2"/>
      </rPr>
      <t>2</t>
    </r>
  </si>
  <si>
    <t>Mikäli polttoainekohtaista päästöraja-arvoa ei ole, laskenta ei huomioi kyseistä polttoainetta monipolttoaineyksikön päästöraja-arvon määrityksessä</t>
  </si>
  <si>
    <t>PIPO-asetuksen liitteen 1A osan 3 laskentakaavan A, B, C, D ja E (polttoaineen lämpöarvo * polttoaineen määrä):</t>
  </si>
  <si>
    <t>YM/YSO 28.11.2018</t>
  </si>
  <si>
    <t>Energiantuotantoyksikön tyypin alasvetovalikon (solu A21) vaihtoehdot:</t>
  </si>
  <si>
    <t>Happipitoisuuden alasvetovalikon (solut E25:E29) vaihtoehdot:</t>
  </si>
  <si>
    <t>Polttoaineen käyttömäärän alasvetovalikon (solut H25:H29) vaihtoehdot:</t>
  </si>
  <si>
    <t>Happipitoisuus johon polttoainekohtaiset päästöraja-arvot muunnetaan (riippuu energiantuotantoyksikön tyypistä, solu A21):</t>
  </si>
  <si>
    <t>Häiriöilmoitukset tulevat tarvittaessa soluihin E20 ja E21</t>
  </si>
  <si>
    <t>solut F25:F29</t>
  </si>
  <si>
    <t>solut H25:H29</t>
  </si>
  <si>
    <t>Taulukon oikein täytön tarkistuksia, älä koske näihin</t>
  </si>
  <si>
    <t>Kalkyltabell för fastställande av utsläppsgränsvärden för flerbränsleenheter</t>
  </si>
  <si>
    <t>Länk till förordning 1065/2017</t>
  </si>
  <si>
    <t>Länk till publikationen "Suomessa käytettävien polttoaineiden ominaisuuksia" (VTT, 2016)</t>
  </si>
  <si>
    <t>Tabellen följer den formel som finns i del 3 i bilaga 1A till statsrådets förordning 1065/2017</t>
  </si>
  <si>
    <t>Anvisning</t>
  </si>
  <si>
    <t>Lämna information i de celler som är markerade med blått.</t>
  </si>
  <si>
    <r>
      <rPr>
        <b/>
        <sz val="11"/>
        <color indexed="8"/>
        <rFont val="Calibri"/>
        <family val="2"/>
      </rPr>
      <t>1.</t>
    </r>
    <r>
      <rPr>
        <sz val="11"/>
        <color theme="1"/>
        <rFont val="Calibri"/>
        <family val="2"/>
        <scheme val="minor"/>
      </rPr>
      <t xml:space="preserve"> Välj vilken typ av energiproducerande enhet det är fråga om i rullgardinsmenyn.</t>
    </r>
  </si>
  <si>
    <r>
      <rPr>
        <b/>
        <sz val="11"/>
        <color indexed="8"/>
        <rFont val="Calibri"/>
        <family val="2"/>
      </rPr>
      <t>4.</t>
    </r>
    <r>
      <rPr>
        <sz val="11"/>
        <color theme="1"/>
        <rFont val="Calibri"/>
        <family val="2"/>
        <scheme val="minor"/>
      </rPr>
      <t xml:space="preserve"> Välj den syrehalt (%) i rullgardinsmenyn, där utsläppsgränsvärden för bränset i fråga har angetts.</t>
    </r>
  </si>
  <si>
    <r>
      <rPr>
        <b/>
        <sz val="11"/>
        <color indexed="8"/>
        <rFont val="Calibri"/>
        <family val="2"/>
      </rPr>
      <t>5.</t>
    </r>
    <r>
      <rPr>
        <sz val="11"/>
        <color theme="1"/>
        <rFont val="Calibri"/>
        <family val="2"/>
        <scheme val="minor"/>
      </rPr>
      <t xml:space="preserve"> Ange det effektiva värmevärdet för bränslet vid ankomst (MJ/kg).</t>
    </r>
  </si>
  <si>
    <r>
      <rPr>
        <b/>
        <sz val="11"/>
        <color indexed="8"/>
        <rFont val="Calibri"/>
        <family val="2"/>
      </rPr>
      <t>2.</t>
    </r>
    <r>
      <rPr>
        <sz val="11"/>
        <color theme="1"/>
        <rFont val="Calibri"/>
        <family val="2"/>
        <scheme val="minor"/>
      </rPr>
      <t xml:space="preserve"> Namnge vid behov de bränslen som används i den energiproducerande enheten. Högst fem bränslen kan anges i tabellen. Om ett bränsle endast används vid start och stopp beaktas det inte.</t>
    </r>
  </si>
  <si>
    <r>
      <rPr>
        <b/>
        <sz val="11"/>
        <color indexed="8"/>
        <rFont val="Calibri"/>
        <family val="2"/>
      </rPr>
      <t>7.</t>
    </r>
    <r>
      <rPr>
        <sz val="11"/>
        <color theme="1"/>
        <rFont val="Calibri"/>
        <family val="2"/>
        <scheme val="minor"/>
      </rPr>
      <t xml:space="preserve"> De orangefärgade cellerna anger utsläppsgränsvärdena för flerbränsleenheten.</t>
    </r>
  </si>
  <si>
    <t>1. Typ av energiproducerande enhet</t>
  </si>
  <si>
    <t>2. Bränslen som används i flerbränseenheten</t>
  </si>
  <si>
    <t>Partiklar</t>
  </si>
  <si>
    <r>
      <t>4. Syrehalt (O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) där utsläppsgränsvärden angetts</t>
    </r>
  </si>
  <si>
    <t>5. Effektivt värmevärde för bränslet vid ankomst</t>
  </si>
  <si>
    <t xml:space="preserve">  6. Mängden bränsle som används</t>
  </si>
  <si>
    <t>Mängd</t>
  </si>
  <si>
    <t>Enhet</t>
  </si>
  <si>
    <t>6B. Omvandling av den mängd gasformigt bränse som används, från kubik till ton (vid behov)</t>
  </si>
  <si>
    <r>
      <rPr>
        <b/>
        <sz val="11"/>
        <color indexed="8"/>
        <rFont val="Calibri"/>
        <family val="2"/>
      </rPr>
      <t>6.</t>
    </r>
    <r>
      <rPr>
        <sz val="11"/>
        <color theme="1"/>
        <rFont val="Calibri"/>
        <family val="2"/>
        <scheme val="minor"/>
      </rPr>
      <t xml:space="preserve"> Ange den mängd bränsle som används. Välj rätt enhet i rullgardinsmenyn (t/a eller kg/h), enheten ska vara den samma för alla bränslen. Mängden gasformigt bränsle kan vid behov omvandlas från kubik (m</t>
    </r>
    <r>
      <rPr>
        <vertAlign val="super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>) till ton (t) med hjälp av tabell 6B: Ange bränslemängden i kubik i den ljusblå cellen och bränslemängden i ton i den orangefärgade cellen.</t>
    </r>
  </si>
  <si>
    <t>Naturgas</t>
  </si>
  <si>
    <t>Gasol (propan)</t>
  </si>
  <si>
    <r>
      <t>Mängd i kubik, m</t>
    </r>
    <r>
      <rPr>
        <vertAlign val="superscript"/>
        <sz val="11"/>
        <rFont val="Calibri"/>
        <family val="2"/>
      </rPr>
      <t>3</t>
    </r>
  </si>
  <si>
    <t>Mängd i ton, t</t>
  </si>
  <si>
    <r>
      <t>Gasens densitet i normaltillstånd (NTP), kg/m</t>
    </r>
    <r>
      <rPr>
        <vertAlign val="superscript"/>
        <sz val="11"/>
        <rFont val="Calibri"/>
        <family val="2"/>
      </rPr>
      <t>3</t>
    </r>
  </si>
  <si>
    <t>Bränsle 1</t>
  </si>
  <si>
    <t>Bränsle 2</t>
  </si>
  <si>
    <t>Bränsle 3</t>
  </si>
  <si>
    <t>Bränsle 4</t>
  </si>
  <si>
    <t>Bränsle 5</t>
  </si>
  <si>
    <r>
      <rPr>
        <b/>
        <sz val="11"/>
        <color indexed="8"/>
        <rFont val="Calibri"/>
        <family val="2"/>
      </rPr>
      <t>3.</t>
    </r>
    <r>
      <rPr>
        <sz val="11"/>
        <color theme="1"/>
        <rFont val="Calibri"/>
        <family val="2"/>
        <scheme val="minor"/>
      </rPr>
      <t xml:space="preserve"> Ange utsläppsgränsvärden för de bränslen som används i flerbränsleenheten (mg/m</t>
    </r>
    <r>
      <rPr>
        <vertAlign val="super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>n). Lämna rutan tom eller ange värdet noll, om det inte finns något utsläppsgränsvärde.</t>
    </r>
  </si>
  <si>
    <r>
      <t>3. Utsläppsgränsvärden för respektive bränsle (mg/m</t>
    </r>
    <r>
      <rPr>
        <b/>
        <vertAlign val="superscript"/>
        <sz val="11"/>
        <rFont val="Calibri"/>
        <family val="2"/>
      </rPr>
      <t>3</t>
    </r>
    <r>
      <rPr>
        <b/>
        <sz val="11"/>
        <rFont val="Calibri"/>
        <family val="2"/>
      </rPr>
      <t>n)</t>
    </r>
  </si>
  <si>
    <t>Panna som använder fast bränsle</t>
  </si>
  <si>
    <t>Olje- eller gaspanna</t>
  </si>
  <si>
    <t>Förbränningsmotor eller gasturbin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</si>
</sst>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vertAlign val="subscript"/>
      <sz val="12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vertAlign val="subscript"/>
      <sz val="11"/>
      <name val="Calibri"/>
      <family val="2"/>
    </font>
    <font>
      <vertAlign val="subscript"/>
      <sz val="11"/>
      <name val="Calibri"/>
      <family val="2"/>
    </font>
    <font>
      <b/>
      <sz val="11"/>
      <color indexed="8"/>
      <name val="Calibri"/>
      <family val="2"/>
    </font>
    <font>
      <vertAlign val="superscript"/>
      <sz val="11"/>
      <name val="Calibri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6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4">
    <xf numFmtId="0" fontId="0" fillId="0" borderId="0" xfId="0"/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5" fillId="3" borderId="3" xfId="0" applyFont="1" applyFill="1" applyBorder="1" applyAlignment="1">
      <alignment wrapText="1"/>
    </xf>
    <xf numFmtId="0" fontId="15" fillId="3" borderId="4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center" vertical="top"/>
    </xf>
    <xf numFmtId="0" fontId="16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 vertical="top" wrapText="1"/>
    </xf>
    <xf numFmtId="0" fontId="15" fillId="3" borderId="4" xfId="0" applyFont="1" applyFill="1" applyBorder="1" applyAlignment="1">
      <alignment horizontal="center" vertical="top" wrapText="1"/>
    </xf>
    <xf numFmtId="0" fontId="16" fillId="3" borderId="7" xfId="0" applyFont="1" applyFill="1" applyBorder="1"/>
    <xf numFmtId="0" fontId="16" fillId="3" borderId="7" xfId="0" applyFont="1" applyFill="1" applyBorder="1" applyAlignment="1">
      <alignment horizontal="center"/>
    </xf>
    <xf numFmtId="49" fontId="16" fillId="3" borderId="0" xfId="0" applyNumberFormat="1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6" fillId="4" borderId="2" xfId="0" applyFont="1" applyFill="1" applyBorder="1" applyProtection="1">
      <protection locked="0"/>
    </xf>
    <xf numFmtId="0" fontId="16" fillId="4" borderId="4" xfId="0" applyFont="1" applyFill="1" applyBorder="1" applyProtection="1">
      <protection locked="0"/>
    </xf>
    <xf numFmtId="0" fontId="16" fillId="4" borderId="4" xfId="0" applyFont="1" applyFill="1" applyBorder="1" applyAlignment="1" applyProtection="1">
      <alignment horizontal="center"/>
      <protection locked="0"/>
    </xf>
    <xf numFmtId="0" fontId="16" fillId="4" borderId="6" xfId="0" applyFont="1" applyFill="1" applyBorder="1" applyAlignment="1" applyProtection="1">
      <alignment horizontal="center"/>
      <protection locked="0"/>
    </xf>
    <xf numFmtId="0" fontId="16" fillId="4" borderId="5" xfId="0" applyFont="1" applyFill="1" applyBorder="1" applyAlignment="1" applyProtection="1">
      <alignment horizontal="center"/>
      <protection locked="0"/>
    </xf>
    <xf numFmtId="9" fontId="16" fillId="4" borderId="6" xfId="0" applyNumberFormat="1" applyFont="1" applyFill="1" applyBorder="1" applyAlignment="1" applyProtection="1">
      <alignment horizontal="center"/>
      <protection locked="0"/>
    </xf>
    <xf numFmtId="3" fontId="16" fillId="4" borderId="4" xfId="0" applyNumberFormat="1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Protection="1"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16" fillId="4" borderId="0" xfId="0" applyFont="1" applyFill="1" applyBorder="1" applyAlignment="1" applyProtection="1">
      <alignment horizontal="center"/>
      <protection locked="0"/>
    </xf>
    <xf numFmtId="0" fontId="16" fillId="4" borderId="8" xfId="0" applyFont="1" applyFill="1" applyBorder="1" applyAlignment="1" applyProtection="1">
      <alignment horizontal="center"/>
      <protection locked="0"/>
    </xf>
    <xf numFmtId="9" fontId="16" fillId="4" borderId="0" xfId="0" applyNumberFormat="1" applyFont="1" applyFill="1" applyBorder="1" applyAlignment="1" applyProtection="1">
      <alignment horizontal="center"/>
      <protection locked="0"/>
    </xf>
    <xf numFmtId="3" fontId="16" fillId="4" borderId="7" xfId="0" applyNumberFormat="1" applyFont="1" applyFill="1" applyBorder="1" applyAlignment="1" applyProtection="1">
      <alignment horizontal="center"/>
      <protection locked="0"/>
    </xf>
    <xf numFmtId="0" fontId="16" fillId="4" borderId="9" xfId="0" applyFont="1" applyFill="1" applyBorder="1" applyProtection="1">
      <protection locked="0"/>
    </xf>
    <xf numFmtId="0" fontId="16" fillId="4" borderId="9" xfId="0" applyFont="1" applyFill="1" applyBorder="1" applyAlignment="1" applyProtection="1">
      <alignment horizontal="center"/>
      <protection locked="0"/>
    </xf>
    <xf numFmtId="0" fontId="16" fillId="4" borderId="11" xfId="0" applyFont="1" applyFill="1" applyBorder="1" applyAlignment="1" applyProtection="1">
      <alignment horizontal="center"/>
      <protection locked="0"/>
    </xf>
    <xf numFmtId="0" fontId="16" fillId="4" borderId="10" xfId="0" applyFont="1" applyFill="1" applyBorder="1" applyAlignment="1" applyProtection="1">
      <alignment horizontal="center"/>
      <protection locked="0"/>
    </xf>
    <xf numFmtId="9" fontId="16" fillId="4" borderId="11" xfId="0" applyNumberFormat="1" applyFont="1" applyFill="1" applyBorder="1" applyAlignment="1" applyProtection="1">
      <alignment horizontal="center"/>
      <protection locked="0"/>
    </xf>
    <xf numFmtId="3" fontId="16" fillId="4" borderId="9" xfId="0" applyNumberFormat="1" applyFont="1" applyFill="1" applyBorder="1" applyAlignment="1" applyProtection="1">
      <alignment horizontal="center"/>
      <protection locked="0"/>
    </xf>
    <xf numFmtId="0" fontId="17" fillId="5" borderId="0" xfId="0" applyFont="1" applyFill="1" applyAlignment="1">
      <alignment horizontal="left" wrapText="1"/>
    </xf>
    <xf numFmtId="0" fontId="0" fillId="3" borderId="7" xfId="0" applyFill="1" applyBorder="1" applyAlignment="1"/>
    <xf numFmtId="0" fontId="16" fillId="3" borderId="8" xfId="0" applyFont="1" applyFill="1" applyBorder="1"/>
    <xf numFmtId="0" fontId="16" fillId="3" borderId="9" xfId="0" applyFont="1" applyFill="1" applyBorder="1"/>
    <xf numFmtId="3" fontId="16" fillId="2" borderId="11" xfId="0" applyNumberFormat="1" applyFont="1" applyFill="1" applyBorder="1" applyAlignment="1">
      <alignment horizontal="center" vertical="center"/>
    </xf>
    <xf numFmtId="0" fontId="16" fillId="3" borderId="4" xfId="0" applyFont="1" applyFill="1" applyBorder="1"/>
    <xf numFmtId="3" fontId="16" fillId="2" borderId="6" xfId="0" applyNumberFormat="1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 applyProtection="1">
      <alignment horizontal="center" vertical="center"/>
      <protection locked="0"/>
    </xf>
    <xf numFmtId="3" fontId="16" fillId="4" borderId="12" xfId="0" applyNumberFormat="1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0" fillId="6" borderId="0" xfId="0" applyFill="1"/>
    <xf numFmtId="0" fontId="18" fillId="6" borderId="0" xfId="0" applyFont="1" applyFill="1"/>
    <xf numFmtId="0" fontId="19" fillId="6" borderId="0" xfId="0" applyFont="1" applyFill="1"/>
    <xf numFmtId="0" fontId="17" fillId="6" borderId="0" xfId="0" applyFont="1" applyFill="1" applyAlignment="1"/>
    <xf numFmtId="0" fontId="16" fillId="6" borderId="0" xfId="0" applyFont="1" applyFill="1" applyAlignment="1"/>
    <xf numFmtId="0" fontId="0" fillId="6" borderId="0" xfId="0" applyFill="1" applyAlignment="1"/>
    <xf numFmtId="0" fontId="16" fillId="6" borderId="0" xfId="0" applyFont="1" applyFill="1" applyBorder="1"/>
    <xf numFmtId="0" fontId="0" fillId="6" borderId="0" xfId="0" applyFill="1" applyBorder="1"/>
    <xf numFmtId="0" fontId="16" fillId="6" borderId="0" xfId="0" applyFont="1" applyFill="1"/>
    <xf numFmtId="0" fontId="12" fillId="6" borderId="0" xfId="0" applyFont="1" applyFill="1"/>
    <xf numFmtId="0" fontId="13" fillId="6" borderId="0" xfId="0" applyFont="1" applyFill="1" applyBorder="1" applyAlignment="1"/>
    <xf numFmtId="3" fontId="16" fillId="6" borderId="0" xfId="0" applyNumberFormat="1" applyFont="1" applyFill="1" applyBorder="1" applyAlignment="1" applyProtection="1">
      <alignment horizontal="center" vertical="center"/>
      <protection locked="0"/>
    </xf>
    <xf numFmtId="3" fontId="16" fillId="6" borderId="0" xfId="0" applyNumberFormat="1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3" fontId="0" fillId="6" borderId="0" xfId="0" applyNumberFormat="1" applyFill="1"/>
    <xf numFmtId="0" fontId="0" fillId="6" borderId="0" xfId="0" quotePrefix="1" applyFill="1"/>
    <xf numFmtId="0" fontId="0" fillId="6" borderId="0" xfId="0" applyFill="1" applyBorder="1" applyAlignment="1">
      <alignment wrapText="1"/>
    </xf>
    <xf numFmtId="9" fontId="0" fillId="6" borderId="0" xfId="0" applyNumberFormat="1" applyFill="1" applyBorder="1"/>
    <xf numFmtId="0" fontId="20" fillId="6" borderId="0" xfId="0" applyFont="1" applyFill="1" applyBorder="1"/>
    <xf numFmtId="0" fontId="21" fillId="6" borderId="0" xfId="0" applyFont="1" applyFill="1" applyBorder="1"/>
    <xf numFmtId="0" fontId="21" fillId="6" borderId="0" xfId="0" applyFont="1" applyFill="1"/>
    <xf numFmtId="0" fontId="22" fillId="6" borderId="0" xfId="0" applyFont="1" applyFill="1"/>
    <xf numFmtId="0" fontId="23" fillId="6" borderId="0" xfId="0" applyFont="1" applyFill="1"/>
    <xf numFmtId="0" fontId="23" fillId="6" borderId="0" xfId="0" applyFont="1" applyFill="1" applyBorder="1"/>
    <xf numFmtId="0" fontId="24" fillId="6" borderId="0" xfId="0" applyFont="1" applyFill="1" applyBorder="1"/>
    <xf numFmtId="0" fontId="24" fillId="6" borderId="0" xfId="0" applyFont="1" applyFill="1"/>
    <xf numFmtId="9" fontId="24" fillId="6" borderId="0" xfId="0" applyNumberFormat="1" applyFont="1" applyFill="1" applyBorder="1" applyAlignment="1"/>
    <xf numFmtId="2" fontId="0" fillId="6" borderId="0" xfId="0" applyNumberFormat="1" applyFill="1"/>
    <xf numFmtId="0" fontId="21" fillId="7" borderId="13" xfId="0" applyFont="1" applyFill="1" applyBorder="1"/>
    <xf numFmtId="9" fontId="21" fillId="7" borderId="13" xfId="0" applyNumberFormat="1" applyFont="1" applyFill="1" applyBorder="1" applyAlignment="1">
      <alignment horizontal="left"/>
    </xf>
    <xf numFmtId="0" fontId="21" fillId="7" borderId="13" xfId="0" applyFont="1" applyFill="1" applyBorder="1" applyAlignment="1">
      <alignment horizontal="left"/>
    </xf>
    <xf numFmtId="1" fontId="21" fillId="7" borderId="13" xfId="0" applyNumberFormat="1" applyFont="1" applyFill="1" applyBorder="1" applyAlignment="1">
      <alignment horizontal="left"/>
    </xf>
    <xf numFmtId="0" fontId="20" fillId="7" borderId="13" xfId="0" applyFont="1" applyFill="1" applyBorder="1"/>
    <xf numFmtId="0" fontId="23" fillId="7" borderId="13" xfId="0" applyFont="1" applyFill="1" applyBorder="1"/>
    <xf numFmtId="0" fontId="23" fillId="7" borderId="13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15" fillId="3" borderId="4" xfId="0" applyFont="1" applyFill="1" applyBorder="1" applyAlignment="1">
      <alignment horizontal="left" vertical="top" wrapText="1"/>
    </xf>
    <xf numFmtId="0" fontId="0" fillId="3" borderId="0" xfId="0" applyFill="1" applyAlignment="1">
      <alignment horizontal="center" vertical="top"/>
    </xf>
    <xf numFmtId="0" fontId="0" fillId="6" borderId="0" xfId="0" applyFill="1"/>
    <xf numFmtId="0" fontId="10" fillId="6" borderId="0" xfId="1" applyFill="1"/>
    <xf numFmtId="0" fontId="25" fillId="6" borderId="0" xfId="0" applyFont="1" applyFill="1"/>
    <xf numFmtId="0" fontId="11" fillId="3" borderId="4" xfId="0" applyFont="1" applyFill="1" applyBorder="1" applyAlignment="1">
      <alignment vertical="top" wrapText="1"/>
    </xf>
    <xf numFmtId="0" fontId="11" fillId="3" borderId="6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0" fontId="15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lex.fi/sv/laki/alkup/2017/20171065" TargetMode="External"/><Relationship Id="rId2" Type="http://schemas.openxmlformats.org/officeDocument/2006/relationships/hyperlink" Target="https://www.vtt.fi/inf/pdf/technology/2016/T258.pdf" TargetMode="External"/><Relationship Id="rId1" Type="http://schemas.openxmlformats.org/officeDocument/2006/relationships/hyperlink" Target="https://www.finlex.fi/fi/laki/alkup/2017/20171065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9"/>
  <sheetViews>
    <sheetView tabSelected="1" zoomScale="80" zoomScaleNormal="80" workbookViewId="0">
      <selection activeCell="A7" sqref="A7"/>
    </sheetView>
  </sheetViews>
  <sheetFormatPr defaultColWidth="8.77734375" defaultRowHeight="14.4" x14ac:dyDescent="0.3"/>
  <cols>
    <col min="1" max="1" width="38.21875" style="48" customWidth="1"/>
    <col min="2" max="2" width="18.44140625" style="48" customWidth="1"/>
    <col min="3" max="3" width="15.77734375" style="48" customWidth="1"/>
    <col min="4" max="4" width="19" style="48" customWidth="1"/>
    <col min="5" max="5" width="20" style="48" customWidth="1"/>
    <col min="6" max="6" width="18.77734375" style="48" customWidth="1"/>
    <col min="7" max="7" width="16.5546875" style="48" customWidth="1"/>
    <col min="8" max="8" width="15.5546875" style="48" customWidth="1"/>
    <col min="9" max="9" width="12.21875" style="48" customWidth="1"/>
    <col min="10" max="10" width="20.21875" style="48" customWidth="1"/>
    <col min="11" max="11" width="19.44140625" style="48" customWidth="1"/>
    <col min="12" max="12" width="20.77734375" style="48" customWidth="1"/>
    <col min="13" max="13" width="48.5546875" style="48" customWidth="1"/>
    <col min="14" max="14" width="16.77734375" style="48" customWidth="1"/>
    <col min="15" max="16384" width="8.77734375" style="48"/>
  </cols>
  <sheetData>
    <row r="1" spans="1:14" ht="21" x14ac:dyDescent="0.4">
      <c r="A1" s="88" t="s">
        <v>21</v>
      </c>
      <c r="B1" s="88"/>
      <c r="C1" s="88"/>
      <c r="D1" s="88"/>
      <c r="E1" s="88"/>
    </row>
    <row r="2" spans="1:14" x14ac:dyDescent="0.3">
      <c r="A2" s="86" t="s">
        <v>24</v>
      </c>
      <c r="B2" s="86"/>
      <c r="C2" s="86"/>
      <c r="D2" s="86"/>
      <c r="E2" s="86"/>
    </row>
    <row r="3" spans="1:14" x14ac:dyDescent="0.3">
      <c r="A3" s="87" t="s">
        <v>22</v>
      </c>
      <c r="B3" s="87"/>
      <c r="C3" s="87"/>
      <c r="D3" s="87"/>
      <c r="E3" s="87"/>
      <c r="F3" s="49"/>
      <c r="G3" s="49"/>
    </row>
    <row r="4" spans="1:14" x14ac:dyDescent="0.3">
      <c r="A4" s="87" t="s">
        <v>23</v>
      </c>
      <c r="B4" s="87"/>
      <c r="C4" s="87"/>
      <c r="D4" s="87"/>
      <c r="E4" s="87"/>
    </row>
    <row r="5" spans="1:14" x14ac:dyDescent="0.3">
      <c r="A5" s="50" t="s">
        <v>12</v>
      </c>
    </row>
    <row r="6" spans="1:14" x14ac:dyDescent="0.3">
      <c r="A6" s="50"/>
    </row>
    <row r="7" spans="1:14" x14ac:dyDescent="0.3">
      <c r="A7" s="50"/>
    </row>
    <row r="9" spans="1:14" ht="15" customHeight="1" x14ac:dyDescent="0.35">
      <c r="A9" s="37" t="s">
        <v>25</v>
      </c>
      <c r="B9" s="37"/>
      <c r="C9" s="37"/>
      <c r="D9" s="37"/>
      <c r="E9" s="37"/>
      <c r="F9" s="37"/>
      <c r="G9" s="37"/>
      <c r="H9" s="37"/>
      <c r="I9" s="51"/>
    </row>
    <row r="10" spans="1:14" ht="15" customHeight="1" x14ac:dyDescent="0.3">
      <c r="A10" s="92" t="s">
        <v>26</v>
      </c>
      <c r="B10" s="92"/>
      <c r="C10" s="92"/>
      <c r="D10" s="92"/>
      <c r="E10" s="92"/>
      <c r="F10" s="92"/>
      <c r="G10" s="92"/>
      <c r="H10" s="92"/>
      <c r="I10" s="52"/>
    </row>
    <row r="11" spans="1:14" ht="15" customHeight="1" x14ac:dyDescent="0.3">
      <c r="A11" s="93" t="s">
        <v>27</v>
      </c>
      <c r="B11" s="93"/>
      <c r="C11" s="93"/>
      <c r="D11" s="93"/>
      <c r="E11" s="93"/>
      <c r="F11" s="93"/>
      <c r="G11" s="93"/>
      <c r="H11" s="93"/>
      <c r="I11" s="53"/>
      <c r="N11" s="62"/>
    </row>
    <row r="12" spans="1:14" ht="30.75" customHeight="1" x14ac:dyDescent="0.3">
      <c r="A12" s="93" t="s">
        <v>30</v>
      </c>
      <c r="B12" s="93"/>
      <c r="C12" s="93"/>
      <c r="D12" s="93"/>
      <c r="E12" s="93"/>
      <c r="F12" s="93"/>
      <c r="G12" s="93"/>
      <c r="H12" s="93"/>
      <c r="I12" s="53"/>
      <c r="N12" s="62"/>
    </row>
    <row r="13" spans="1:14" ht="34.5" customHeight="1" x14ac:dyDescent="0.3">
      <c r="A13" s="93" t="s">
        <v>52</v>
      </c>
      <c r="B13" s="93"/>
      <c r="C13" s="93"/>
      <c r="D13" s="93"/>
      <c r="E13" s="93"/>
      <c r="F13" s="93"/>
      <c r="G13" s="93"/>
      <c r="H13" s="93"/>
      <c r="I13" s="53"/>
      <c r="N13" s="62"/>
    </row>
    <row r="14" spans="1:14" ht="15" customHeight="1" x14ac:dyDescent="0.3">
      <c r="A14" s="93" t="s">
        <v>28</v>
      </c>
      <c r="B14" s="93"/>
      <c r="C14" s="93"/>
      <c r="D14" s="93"/>
      <c r="E14" s="93"/>
      <c r="F14" s="93"/>
      <c r="G14" s="93"/>
      <c r="H14" s="93"/>
      <c r="I14" s="53"/>
      <c r="J14" s="54"/>
      <c r="K14" s="54"/>
      <c r="L14" s="54"/>
      <c r="M14" s="55"/>
    </row>
    <row r="15" spans="1:14" ht="20.25" customHeight="1" x14ac:dyDescent="0.3">
      <c r="A15" s="93" t="s">
        <v>29</v>
      </c>
      <c r="B15" s="93"/>
      <c r="C15" s="93"/>
      <c r="D15" s="93"/>
      <c r="E15" s="93"/>
      <c r="F15" s="93"/>
      <c r="G15" s="93"/>
      <c r="H15" s="93"/>
      <c r="I15" s="53"/>
      <c r="J15" s="56"/>
      <c r="K15" s="56"/>
      <c r="L15" s="56"/>
    </row>
    <row r="16" spans="1:14" ht="48" customHeight="1" x14ac:dyDescent="0.3">
      <c r="A16" s="93" t="s">
        <v>41</v>
      </c>
      <c r="B16" s="93"/>
      <c r="C16" s="93"/>
      <c r="D16" s="93"/>
      <c r="E16" s="93"/>
      <c r="F16" s="93"/>
      <c r="G16" s="93"/>
      <c r="H16" s="93"/>
      <c r="I16" s="53"/>
      <c r="J16" s="56"/>
      <c r="K16" s="56"/>
      <c r="L16" s="56"/>
    </row>
    <row r="17" spans="1:20" ht="18" customHeight="1" x14ac:dyDescent="0.3">
      <c r="A17" s="93" t="s">
        <v>31</v>
      </c>
      <c r="B17" s="93"/>
      <c r="C17" s="93"/>
      <c r="D17" s="93"/>
      <c r="E17" s="93"/>
      <c r="F17" s="93"/>
      <c r="G17" s="93"/>
      <c r="H17" s="93"/>
      <c r="I17" s="53"/>
      <c r="J17" s="56"/>
      <c r="K17" s="56"/>
      <c r="L17" s="56"/>
    </row>
    <row r="18" spans="1:20" ht="15" customHeight="1" x14ac:dyDescent="0.3"/>
    <row r="19" spans="1:20" ht="15" thickBot="1" x14ac:dyDescent="0.35">
      <c r="A19" s="56"/>
      <c r="B19" s="56"/>
      <c r="C19" s="56"/>
      <c r="D19" s="56"/>
      <c r="E19" s="56"/>
      <c r="F19" s="56"/>
      <c r="G19" s="56"/>
      <c r="H19" s="56"/>
    </row>
    <row r="20" spans="1:20" ht="15" thickBot="1" x14ac:dyDescent="0.35">
      <c r="A20" s="5" t="s">
        <v>32</v>
      </c>
      <c r="B20" s="56"/>
      <c r="C20" s="56"/>
      <c r="D20" s="56"/>
      <c r="E20" s="57" t="str">
        <f>IF(SUM(G44:G48)&lt;&gt;0,"Ange i punkt 4 de uppgifter som saknas om den syrehalt där utsläppsgränsvärden har angetts","")</f>
        <v/>
      </c>
      <c r="F20" s="56"/>
      <c r="G20" s="56"/>
      <c r="H20" s="56"/>
    </row>
    <row r="21" spans="1:20" ht="15" thickBot="1" x14ac:dyDescent="0.35">
      <c r="A21" s="18" t="s">
        <v>54</v>
      </c>
      <c r="B21" s="56"/>
      <c r="C21" s="56"/>
      <c r="D21" s="56"/>
      <c r="E21" s="57" t="str">
        <f>IF(SUM(H44:H48)&lt;&gt;0,"I punkt 6 ska mängden använd bränsle anges i samma enhet för alla bränslen (t/a eller kg/h)","")</f>
        <v/>
      </c>
      <c r="F21" s="56"/>
      <c r="G21" s="56"/>
      <c r="H21" s="56"/>
    </row>
    <row r="22" spans="1:20" ht="15" thickBot="1" x14ac:dyDescent="0.35">
      <c r="A22" s="56"/>
      <c r="B22" s="56"/>
      <c r="C22" s="56"/>
      <c r="D22" s="56"/>
      <c r="F22" s="56"/>
      <c r="G22" s="56"/>
      <c r="H22" s="56"/>
    </row>
    <row r="23" spans="1:20" ht="44.4" x14ac:dyDescent="0.3">
      <c r="A23" s="84" t="s">
        <v>33</v>
      </c>
      <c r="B23" s="6"/>
      <c r="C23" s="7" t="s">
        <v>53</v>
      </c>
      <c r="D23" s="8"/>
      <c r="E23" s="9" t="s">
        <v>35</v>
      </c>
      <c r="F23" s="10" t="s">
        <v>36</v>
      </c>
      <c r="G23" s="6" t="s">
        <v>37</v>
      </c>
      <c r="H23" s="8"/>
      <c r="J23" s="89" t="s">
        <v>40</v>
      </c>
      <c r="K23" s="90"/>
      <c r="L23" s="90"/>
      <c r="M23" s="91"/>
    </row>
    <row r="24" spans="1:20" ht="17.399999999999999" thickBot="1" x14ac:dyDescent="0.4">
      <c r="A24" s="11"/>
      <c r="B24" s="12" t="s">
        <v>34</v>
      </c>
      <c r="C24" s="13" t="s">
        <v>4</v>
      </c>
      <c r="D24" s="14" t="s">
        <v>9</v>
      </c>
      <c r="E24" s="15" t="s">
        <v>7</v>
      </c>
      <c r="F24" s="12" t="s">
        <v>6</v>
      </c>
      <c r="G24" s="16" t="s">
        <v>38</v>
      </c>
      <c r="H24" s="17" t="s">
        <v>39</v>
      </c>
      <c r="J24" s="38"/>
      <c r="K24" s="15" t="s">
        <v>44</v>
      </c>
      <c r="L24" s="85" t="s">
        <v>45</v>
      </c>
      <c r="M24" s="39" t="s">
        <v>46</v>
      </c>
      <c r="Q24" s="75"/>
      <c r="R24" s="75"/>
      <c r="S24" s="75"/>
      <c r="T24" s="75"/>
    </row>
    <row r="25" spans="1:20" x14ac:dyDescent="0.3">
      <c r="A25" s="19" t="s">
        <v>47</v>
      </c>
      <c r="B25" s="20"/>
      <c r="C25" s="21"/>
      <c r="D25" s="22"/>
      <c r="E25" s="23"/>
      <c r="F25" s="20"/>
      <c r="G25" s="24"/>
      <c r="H25" s="22" t="s">
        <v>0</v>
      </c>
      <c r="I25" s="56"/>
      <c r="J25" s="42" t="s">
        <v>42</v>
      </c>
      <c r="K25" s="44"/>
      <c r="L25" s="43" t="str">
        <f>IF(K25&lt;&gt;0,K25*M25/1000,"")</f>
        <v/>
      </c>
      <c r="M25" s="46">
        <v>0.72</v>
      </c>
    </row>
    <row r="26" spans="1:20" ht="15" thickBot="1" x14ac:dyDescent="0.35">
      <c r="A26" s="25" t="s">
        <v>48</v>
      </c>
      <c r="B26" s="26"/>
      <c r="C26" s="27"/>
      <c r="D26" s="28"/>
      <c r="E26" s="29"/>
      <c r="F26" s="26"/>
      <c r="G26" s="30"/>
      <c r="H26" s="28" t="s">
        <v>0</v>
      </c>
      <c r="I26" s="56"/>
      <c r="J26" s="40" t="s">
        <v>43</v>
      </c>
      <c r="K26" s="45"/>
      <c r="L26" s="41" t="str">
        <f>IF(K26&lt;&gt;0,K26*M26/1000,"")</f>
        <v/>
      </c>
      <c r="M26" s="47">
        <v>2.0099999999999998</v>
      </c>
    </row>
    <row r="27" spans="1:20" x14ac:dyDescent="0.3">
      <c r="A27" s="25" t="s">
        <v>49</v>
      </c>
      <c r="B27" s="26"/>
      <c r="C27" s="27"/>
      <c r="D27" s="28"/>
      <c r="E27" s="29"/>
      <c r="F27" s="26"/>
      <c r="G27" s="30"/>
      <c r="H27" s="28" t="s">
        <v>0</v>
      </c>
      <c r="I27" s="56"/>
      <c r="J27" s="54"/>
      <c r="K27" s="59"/>
      <c r="L27" s="60"/>
      <c r="M27" s="61"/>
    </row>
    <row r="28" spans="1:20" x14ac:dyDescent="0.3">
      <c r="A28" s="25" t="s">
        <v>50</v>
      </c>
      <c r="B28" s="26"/>
      <c r="C28" s="27"/>
      <c r="D28" s="28"/>
      <c r="E28" s="29"/>
      <c r="F28" s="26"/>
      <c r="G28" s="30"/>
      <c r="H28" s="28" t="s">
        <v>5</v>
      </c>
      <c r="I28" s="56"/>
      <c r="J28" s="56"/>
    </row>
    <row r="29" spans="1:20" ht="15" thickBot="1" x14ac:dyDescent="0.35">
      <c r="A29" s="31" t="s">
        <v>51</v>
      </c>
      <c r="B29" s="32"/>
      <c r="C29" s="33"/>
      <c r="D29" s="34"/>
      <c r="E29" s="35"/>
      <c r="F29" s="32"/>
      <c r="G29" s="36"/>
      <c r="H29" s="34" t="s">
        <v>0</v>
      </c>
      <c r="I29" s="56"/>
      <c r="J29" s="56"/>
    </row>
    <row r="30" spans="1:20" x14ac:dyDescent="0.3">
      <c r="A30" s="55"/>
      <c r="B30" s="55"/>
      <c r="C30" s="55"/>
      <c r="D30" s="55"/>
      <c r="E30" s="55"/>
      <c r="F30" s="55"/>
      <c r="G30" s="55"/>
    </row>
    <row r="31" spans="1:20" ht="16.2" thickBot="1" x14ac:dyDescent="0.35">
      <c r="B31" s="58" t="str">
        <f>"7. Utsläppsgränsvärdena för flerbränsleenheten (mg/m3n) angivna vid en syrehalt på "&amp;A60&amp;":"</f>
        <v>7. Utsläppsgränsvärdena för flerbränsleenheten (mg/m3n) angivna vid en syrehalt på 6 %:</v>
      </c>
      <c r="C31" s="55"/>
      <c r="D31" s="55"/>
      <c r="E31" s="55"/>
    </row>
    <row r="32" spans="1:20" ht="18.600000000000001" thickBot="1" x14ac:dyDescent="0.45">
      <c r="B32" s="1" t="s">
        <v>34</v>
      </c>
      <c r="C32" s="2" t="s">
        <v>4</v>
      </c>
      <c r="D32" s="2" t="s">
        <v>8</v>
      </c>
      <c r="E32" s="55"/>
      <c r="G32" s="63"/>
    </row>
    <row r="33" spans="1:8" ht="16.2" thickBot="1" x14ac:dyDescent="0.35">
      <c r="B33" s="3" t="str">
        <f>IF(SUM(B64:B68)=0,"-",(B64*B72+B65*B73+B66*B74+B67*B75+B68*B76)/(B72+B73+B74+B75+B76))</f>
        <v>-</v>
      </c>
      <c r="C33" s="3" t="str">
        <f>IF(SUM(C64:C68)=0,"-",(C64*C72+C65*C73+C66*C74+C67*C75+C68*C76)/(C72+C73+C74+C75+C76))</f>
        <v>-</v>
      </c>
      <c r="D33" s="4" t="str">
        <f>IF(SUM(D64:D68)=0,"-",(D64*D72+D65*D73+D66*D74+D67*D75+D68*D76)/(D72+D73+D74+D75+D76))</f>
        <v>-</v>
      </c>
      <c r="E33" s="55"/>
    </row>
    <row r="36" spans="1:8" hidden="1" x14ac:dyDescent="0.3"/>
    <row r="37" spans="1:8" hidden="1" x14ac:dyDescent="0.3">
      <c r="C37" s="55"/>
      <c r="F37" s="56"/>
    </row>
    <row r="38" spans="1:8" hidden="1" x14ac:dyDescent="0.3">
      <c r="C38" s="55"/>
      <c r="G38" s="55"/>
    </row>
    <row r="39" spans="1:8" hidden="1" x14ac:dyDescent="0.3">
      <c r="C39" s="55"/>
      <c r="G39" s="64"/>
    </row>
    <row r="40" spans="1:8" hidden="1" x14ac:dyDescent="0.3">
      <c r="A40" s="56"/>
      <c r="B40" s="56"/>
      <c r="C40" s="54"/>
      <c r="D40" s="56"/>
      <c r="G40" s="65"/>
    </row>
    <row r="41" spans="1:8" hidden="1" x14ac:dyDescent="0.3">
      <c r="A41" s="66" t="s">
        <v>1</v>
      </c>
      <c r="B41" s="67"/>
      <c r="C41" s="67"/>
      <c r="D41" s="68"/>
      <c r="F41" s="69" t="s">
        <v>20</v>
      </c>
      <c r="G41" s="70"/>
      <c r="H41" s="71"/>
    </row>
    <row r="42" spans="1:8" hidden="1" x14ac:dyDescent="0.3">
      <c r="A42" s="67"/>
      <c r="B42" s="67"/>
      <c r="C42" s="67"/>
      <c r="D42" s="68"/>
      <c r="F42" s="70"/>
      <c r="G42" s="70"/>
      <c r="H42" s="70"/>
    </row>
    <row r="43" spans="1:8" hidden="1" x14ac:dyDescent="0.3">
      <c r="A43" s="72" t="s">
        <v>13</v>
      </c>
      <c r="B43" s="68"/>
      <c r="C43" s="67"/>
      <c r="D43" s="56"/>
      <c r="F43" s="81"/>
      <c r="G43" s="82" t="s">
        <v>18</v>
      </c>
      <c r="H43" s="82" t="s">
        <v>19</v>
      </c>
    </row>
    <row r="44" spans="1:8" hidden="1" x14ac:dyDescent="0.3">
      <c r="A44" s="76" t="s">
        <v>54</v>
      </c>
      <c r="B44" s="68"/>
      <c r="C44" s="67"/>
      <c r="D44" s="56"/>
      <c r="F44" s="81" t="str">
        <f>A25</f>
        <v>Bränsle 1</v>
      </c>
      <c r="G44" s="82" t="str">
        <f>IF(AND(SUM(B25:D25)&lt;&gt;0,E25=0,F25&lt;&gt;0,G25&lt;&gt;0),1,"")</f>
        <v/>
      </c>
      <c r="H44" s="83"/>
    </row>
    <row r="45" spans="1:8" hidden="1" x14ac:dyDescent="0.3">
      <c r="A45" s="76" t="s">
        <v>55</v>
      </c>
      <c r="B45" s="68"/>
      <c r="C45" s="67"/>
      <c r="D45" s="56"/>
      <c r="F45" s="81" t="str">
        <f>A26</f>
        <v>Bränsle 2</v>
      </c>
      <c r="G45" s="82" t="str">
        <f>IF(AND(SUM(B26:D26)&lt;&gt;0,E26=0,F26&lt;&gt;0,G26&lt;&gt;0),1,"")</f>
        <v/>
      </c>
      <c r="H45" s="82" t="str">
        <f>IF(AND(SUM(B26:D26)&lt;&gt;0,G26&lt;&gt;0,H26&lt;&gt;$H$25),1,"")</f>
        <v/>
      </c>
    </row>
    <row r="46" spans="1:8" hidden="1" x14ac:dyDescent="0.3">
      <c r="A46" s="76" t="s">
        <v>56</v>
      </c>
      <c r="B46" s="68"/>
      <c r="C46" s="67"/>
      <c r="D46" s="56"/>
      <c r="F46" s="81" t="str">
        <f>A27</f>
        <v>Bränsle 3</v>
      </c>
      <c r="G46" s="82" t="str">
        <f>IF(AND(SUM(B27:D27)&lt;&gt;0,E27=0,F27&lt;&gt;0,G27&lt;&gt;0),1,"")</f>
        <v/>
      </c>
      <c r="H46" s="82" t="str">
        <f>IF(AND(SUM(B27:D27)&lt;&gt;0,G27&lt;&gt;0,H27&lt;&gt;$H$25),1,"")</f>
        <v/>
      </c>
    </row>
    <row r="47" spans="1:8" hidden="1" x14ac:dyDescent="0.3">
      <c r="A47" s="56"/>
      <c r="B47" s="68"/>
      <c r="C47" s="67"/>
      <c r="D47" s="68"/>
      <c r="F47" s="81" t="str">
        <f>A28</f>
        <v>Bränsle 4</v>
      </c>
      <c r="G47" s="82" t="str">
        <f>IF(AND(SUM(B28:D28)&lt;&gt;0,E28=0,F28&lt;&gt;0,G28&lt;&gt;0),1,"")</f>
        <v/>
      </c>
      <c r="H47" s="82" t="str">
        <f>IF(AND(SUM(B28:D28)&lt;&gt;0,G28&lt;&gt;0,H28&lt;&gt;$H$25),1,"")</f>
        <v/>
      </c>
    </row>
    <row r="48" spans="1:8" hidden="1" x14ac:dyDescent="0.3">
      <c r="A48" s="73" t="s">
        <v>14</v>
      </c>
      <c r="B48" s="68"/>
      <c r="C48" s="68"/>
      <c r="D48" s="68"/>
      <c r="F48" s="81" t="str">
        <f>A29</f>
        <v>Bränsle 5</v>
      </c>
      <c r="G48" s="82" t="str">
        <f>IF(AND(SUM(B29:D29)&lt;&gt;0,E29=0,F29&lt;&gt;0,G29&lt;&gt;0),1,"")</f>
        <v/>
      </c>
      <c r="H48" s="82" t="str">
        <f>IF(AND(SUM(B29:D29)&lt;&gt;0,G29&lt;&gt;0,H29&lt;&gt;$H$25),1,"")</f>
        <v/>
      </c>
    </row>
    <row r="49" spans="1:8" hidden="1" x14ac:dyDescent="0.3">
      <c r="A49" s="76"/>
      <c r="B49" s="68"/>
      <c r="C49" s="68"/>
      <c r="D49" s="68"/>
      <c r="F49" s="70" t="s">
        <v>17</v>
      </c>
      <c r="G49" s="70"/>
      <c r="H49" s="70"/>
    </row>
    <row r="50" spans="1:8" hidden="1" x14ac:dyDescent="0.3">
      <c r="A50" s="77">
        <v>0.03</v>
      </c>
      <c r="B50" s="68"/>
      <c r="C50" s="68"/>
      <c r="D50" s="68"/>
      <c r="G50" s="70"/>
      <c r="H50" s="70"/>
    </row>
    <row r="51" spans="1:8" hidden="1" x14ac:dyDescent="0.3">
      <c r="A51" s="77">
        <v>0.06</v>
      </c>
      <c r="B51" s="68"/>
      <c r="C51" s="68"/>
      <c r="D51" s="68"/>
      <c r="E51" s="70"/>
      <c r="F51" s="70"/>
      <c r="G51" s="70"/>
    </row>
    <row r="52" spans="1:8" hidden="1" x14ac:dyDescent="0.3">
      <c r="A52" s="77">
        <v>0.11</v>
      </c>
      <c r="B52" s="68"/>
      <c r="C52" s="68"/>
      <c r="D52" s="68"/>
      <c r="E52" s="70"/>
      <c r="F52" s="70"/>
      <c r="G52" s="70"/>
    </row>
    <row r="53" spans="1:8" hidden="1" x14ac:dyDescent="0.3">
      <c r="A53" s="77">
        <v>0.15</v>
      </c>
      <c r="B53" s="68"/>
      <c r="C53" s="68"/>
      <c r="D53" s="68"/>
      <c r="E53" s="70"/>
      <c r="F53" s="70"/>
      <c r="G53" s="70"/>
    </row>
    <row r="54" spans="1:8" hidden="1" x14ac:dyDescent="0.3">
      <c r="A54" s="68"/>
      <c r="B54" s="68"/>
      <c r="C54" s="68"/>
      <c r="D54" s="68"/>
    </row>
    <row r="55" spans="1:8" hidden="1" x14ac:dyDescent="0.3">
      <c r="A55" s="73" t="s">
        <v>15</v>
      </c>
      <c r="B55" s="68"/>
      <c r="C55" s="68"/>
      <c r="D55" s="68"/>
    </row>
    <row r="56" spans="1:8" hidden="1" x14ac:dyDescent="0.3">
      <c r="A56" s="76" t="s">
        <v>0</v>
      </c>
      <c r="B56" s="68"/>
      <c r="C56" s="68"/>
      <c r="D56" s="68"/>
    </row>
    <row r="57" spans="1:8" hidden="1" x14ac:dyDescent="0.3">
      <c r="A57" s="76" t="s">
        <v>5</v>
      </c>
      <c r="B57" s="68"/>
      <c r="C57" s="68"/>
      <c r="D57" s="68"/>
    </row>
    <row r="58" spans="1:8" hidden="1" x14ac:dyDescent="0.3">
      <c r="A58" s="56"/>
      <c r="B58" s="68"/>
      <c r="C58" s="68"/>
      <c r="D58" s="68"/>
    </row>
    <row r="59" spans="1:8" hidden="1" x14ac:dyDescent="0.3">
      <c r="A59" s="72" t="s">
        <v>16</v>
      </c>
      <c r="B59" s="68"/>
      <c r="C59" s="68"/>
      <c r="D59" s="68"/>
    </row>
    <row r="60" spans="1:8" hidden="1" x14ac:dyDescent="0.3">
      <c r="A60" s="78" t="str">
        <f>IF(A21=A44,6,IF(A21=A45,3,15))&amp;" %"</f>
        <v>6 %</v>
      </c>
      <c r="B60" s="68"/>
      <c r="C60" s="68"/>
      <c r="D60" s="68"/>
    </row>
    <row r="61" spans="1:8" hidden="1" x14ac:dyDescent="0.3">
      <c r="A61" s="56"/>
      <c r="B61" s="68"/>
      <c r="C61" s="68"/>
      <c r="D61" s="68"/>
    </row>
    <row r="62" spans="1:8" hidden="1" x14ac:dyDescent="0.3">
      <c r="A62" s="74" t="str">
        <f>"Polttoainekohtaiset päästöraja-arvot mg/m3n muunnettuna samaan happipitoisuuteen "&amp;A60 &amp; ":"</f>
        <v>Polttoainekohtaiset päästöraja-arvot mg/m3n muunnettuna samaan happipitoisuuteen 6 %:</v>
      </c>
      <c r="B62" s="56"/>
      <c r="C62" s="68"/>
      <c r="D62" s="68"/>
    </row>
    <row r="63" spans="1:8" hidden="1" x14ac:dyDescent="0.3">
      <c r="A63" s="76"/>
      <c r="B63" s="76" t="s">
        <v>2</v>
      </c>
      <c r="C63" s="76" t="s">
        <v>4</v>
      </c>
      <c r="D63" s="76" t="s">
        <v>3</v>
      </c>
    </row>
    <row r="64" spans="1:8" hidden="1" x14ac:dyDescent="0.3">
      <c r="A64" s="76" t="str">
        <f>A25 &amp; " raja-arvo"</f>
        <v>Bränsle 1 raja-arvo</v>
      </c>
      <c r="B64" s="79">
        <f>(21-$A$60*100)/(21-$E$25*100)*B25</f>
        <v>0</v>
      </c>
      <c r="C64" s="79">
        <f>(21-$A$60*100)/(21-$E$25*100)*C25</f>
        <v>0</v>
      </c>
      <c r="D64" s="79">
        <f>(21-$A$60*100)/(21-$E$25*100)*D25</f>
        <v>0</v>
      </c>
    </row>
    <row r="65" spans="1:4" hidden="1" x14ac:dyDescent="0.3">
      <c r="A65" s="76" t="str">
        <f>A26 &amp; " raja-arvo"</f>
        <v>Bränsle 2 raja-arvo</v>
      </c>
      <c r="B65" s="79">
        <f>(21-$A$60*100)/(21-$E$26*100)*B26</f>
        <v>0</v>
      </c>
      <c r="C65" s="79">
        <f>(21-$A$60*100)/(21-$E$26*100)*C26</f>
        <v>0</v>
      </c>
      <c r="D65" s="79">
        <f>(21-$A$60*100)/(21-$E$26*100)*D26</f>
        <v>0</v>
      </c>
    </row>
    <row r="66" spans="1:4" hidden="1" x14ac:dyDescent="0.3">
      <c r="A66" s="76" t="str">
        <f>A27 &amp; " raja-arvo"</f>
        <v>Bränsle 3 raja-arvo</v>
      </c>
      <c r="B66" s="79">
        <f>(21-$A$60*100)/(21-$E$27*100)*B27</f>
        <v>0</v>
      </c>
      <c r="C66" s="79">
        <f>(21-$A$60*100)/(21-$E$27*100)*C27</f>
        <v>0</v>
      </c>
      <c r="D66" s="79">
        <f>(21-$A$60*100)/(21-$E$27*100)*D27</f>
        <v>0</v>
      </c>
    </row>
    <row r="67" spans="1:4" hidden="1" x14ac:dyDescent="0.3">
      <c r="A67" s="76" t="str">
        <f>A28 &amp; " raja-arvo"</f>
        <v>Bränsle 4 raja-arvo</v>
      </c>
      <c r="B67" s="79">
        <f>(21-$A$60*100)/(21-$E$28*100)*B28</f>
        <v>0</v>
      </c>
      <c r="C67" s="79">
        <f>(21-$A$60*100)/(21-$E$28*100)*C28</f>
        <v>0</v>
      </c>
      <c r="D67" s="79">
        <f>(21-$A$60*100)/(21-$E$28*100)*D28</f>
        <v>0</v>
      </c>
    </row>
    <row r="68" spans="1:4" hidden="1" x14ac:dyDescent="0.3">
      <c r="A68" s="76" t="str">
        <f>A29 &amp; " raja-arvo"</f>
        <v>Bränsle 5 raja-arvo</v>
      </c>
      <c r="B68" s="79">
        <f>(21-$A$60*100)/(21-$E$29*100)*B29</f>
        <v>0</v>
      </c>
      <c r="C68" s="79">
        <f>(21-$A$60*100)/(21-$E$29*100)*C29</f>
        <v>0</v>
      </c>
      <c r="D68" s="79">
        <f>(21-$A$60*100)/(21-$E$29*100)*D29</f>
        <v>0</v>
      </c>
    </row>
    <row r="69" spans="1:4" hidden="1" x14ac:dyDescent="0.3">
      <c r="A69" s="68"/>
      <c r="B69" s="68"/>
      <c r="C69" s="68"/>
      <c r="D69" s="68"/>
    </row>
    <row r="70" spans="1:4" hidden="1" x14ac:dyDescent="0.3">
      <c r="A70" s="74" t="s">
        <v>11</v>
      </c>
      <c r="B70" s="56"/>
      <c r="C70" s="56"/>
      <c r="D70" s="56"/>
    </row>
    <row r="71" spans="1:4" hidden="1" x14ac:dyDescent="0.3">
      <c r="A71" s="80"/>
      <c r="B71" s="78" t="s">
        <v>2</v>
      </c>
      <c r="C71" s="78" t="s">
        <v>4</v>
      </c>
      <c r="D71" s="78" t="s">
        <v>3</v>
      </c>
    </row>
    <row r="72" spans="1:4" hidden="1" x14ac:dyDescent="0.3">
      <c r="A72" s="76" t="str">
        <f>A25 &amp; " lämpöarvo * määrä (A)"</f>
        <v>Bränsle 1 lämpöarvo * määrä (A)</v>
      </c>
      <c r="B72" s="78">
        <f>IF(B25=0,0,$F$25*$G$25)</f>
        <v>0</v>
      </c>
      <c r="C72" s="78">
        <f>IF(C25=0,0,$F$25*$G$25)</f>
        <v>0</v>
      </c>
      <c r="D72" s="78">
        <f>IF(D25=0,0,$F$25*$G$25)</f>
        <v>0</v>
      </c>
    </row>
    <row r="73" spans="1:4" hidden="1" x14ac:dyDescent="0.3">
      <c r="A73" s="76" t="str">
        <f>A26 &amp; " lämpöarvo * määrä (B)"</f>
        <v>Bränsle 2 lämpöarvo * määrä (B)</v>
      </c>
      <c r="B73" s="78">
        <f>IF(B26=0,0,$F$26*$G$26)</f>
        <v>0</v>
      </c>
      <c r="C73" s="78">
        <f>IF(C26=0,0,$F$26*$G$26)</f>
        <v>0</v>
      </c>
      <c r="D73" s="78">
        <f>IF(D26=0,0,$F$26*$G$26)</f>
        <v>0</v>
      </c>
    </row>
    <row r="74" spans="1:4" hidden="1" x14ac:dyDescent="0.3">
      <c r="A74" s="76" t="str">
        <f>A27 &amp; " lämpöarvo * määrä (C)"</f>
        <v>Bränsle 3 lämpöarvo * määrä (C)</v>
      </c>
      <c r="B74" s="78">
        <f>IF(B27=0,0,$F$27*$G$27)</f>
        <v>0</v>
      </c>
      <c r="C74" s="78">
        <f>IF(C27=0,0,$F$27*$G$27)</f>
        <v>0</v>
      </c>
      <c r="D74" s="78">
        <f>IF(D27=0,0,$F$27*$G$27)</f>
        <v>0</v>
      </c>
    </row>
    <row r="75" spans="1:4" hidden="1" x14ac:dyDescent="0.3">
      <c r="A75" s="76" t="str">
        <f>A28 &amp; " lämpöarvo * määrä (D)"</f>
        <v>Bränsle 4 lämpöarvo * määrä (D)</v>
      </c>
      <c r="B75" s="78">
        <f>IF(B28=0,0,$F$28*$G$28)</f>
        <v>0</v>
      </c>
      <c r="C75" s="78">
        <f>IF(C28=0,0,$F$28*$G$28)</f>
        <v>0</v>
      </c>
      <c r="D75" s="78">
        <f>IF(D28=0,0,$F$28*$G$28)</f>
        <v>0</v>
      </c>
    </row>
    <row r="76" spans="1:4" hidden="1" x14ac:dyDescent="0.3">
      <c r="A76" s="76" t="str">
        <f>A29 &amp; " lämpöarvo * määrä (E)"</f>
        <v>Bränsle 5 lämpöarvo * määrä (E)</v>
      </c>
      <c r="B76" s="78">
        <f>IF(B29=0,0,$F$29*$G$29)</f>
        <v>0</v>
      </c>
      <c r="C76" s="78">
        <f>IF(C29=0,0,$F$29*$G$29)</f>
        <v>0</v>
      </c>
      <c r="D76" s="78">
        <f>IF(D29=0,0,$F$29*$G$29)</f>
        <v>0</v>
      </c>
    </row>
    <row r="77" spans="1:4" hidden="1" x14ac:dyDescent="0.3"/>
    <row r="78" spans="1:4" hidden="1" x14ac:dyDescent="0.3">
      <c r="A78" s="70" t="s">
        <v>10</v>
      </c>
    </row>
    <row r="79" spans="1:4" hidden="1" x14ac:dyDescent="0.3"/>
  </sheetData>
  <sheetProtection sheet="1"/>
  <mergeCells count="13">
    <mergeCell ref="A2:E2"/>
    <mergeCell ref="A3:E3"/>
    <mergeCell ref="A4:E4"/>
    <mergeCell ref="A1:E1"/>
    <mergeCell ref="J23:M23"/>
    <mergeCell ref="A10:H10"/>
    <mergeCell ref="A11:H11"/>
    <mergeCell ref="A12:H12"/>
    <mergeCell ref="A13:H13"/>
    <mergeCell ref="A14:H14"/>
    <mergeCell ref="A15:H15"/>
    <mergeCell ref="A16:H16"/>
    <mergeCell ref="A17:H17"/>
  </mergeCells>
  <dataValidations count="3">
    <dataValidation type="list" allowBlank="1" showInputMessage="1" showErrorMessage="1" sqref="E25:E29">
      <formula1>$A$49:$A$53</formula1>
    </dataValidation>
    <dataValidation type="list" allowBlank="1" showInputMessage="1" showErrorMessage="1" sqref="H25:H29">
      <formula1>$A$56:$A$57</formula1>
    </dataValidation>
    <dataValidation type="list" allowBlank="1" showInputMessage="1" showErrorMessage="1" sqref="A21">
      <formula1>$A$44:$A$46</formula1>
    </dataValidation>
  </dataValidations>
  <hyperlinks>
    <hyperlink ref="A3" r:id="rId1" display="Linkki: PIPO-asetus (VNA 1065/2017)"/>
    <hyperlink ref="A4" r:id="rId2" display="Linkki: Suomessa käytettävien polttoaineiden ominaisuuksia (VTT, 2016)"/>
    <hyperlink ref="A3:E3" r:id="rId3" display="Länk till förordning 1065/2017"/>
  </hyperlinks>
  <pageMargins left="0.7" right="0.7" top="0.75" bottom="0.75" header="0.3" footer="0.3"/>
  <pageSetup paperSize="9" orientation="portrait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 Rinne</dc:creator>
  <cp:lastModifiedBy>Karjalainen Kirsi (YM)</cp:lastModifiedBy>
  <dcterms:created xsi:type="dcterms:W3CDTF">2017-12-08T07:10:06Z</dcterms:created>
  <dcterms:modified xsi:type="dcterms:W3CDTF">2020-11-24T08:03:55Z</dcterms:modified>
</cp:coreProperties>
</file>